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SIL\Secretariat_general\Politique_Energetique\Equiwatt\9 - Projets\2022 projet pour les particuliers\thermostat connecté\09 Page web\"/>
    </mc:Choice>
  </mc:AlternateContent>
  <bookViews>
    <workbookView xWindow="0" yWindow="0" windowWidth="21900" windowHeight="6990" firstSheet="1" activeTab="1"/>
  </bookViews>
  <sheets>
    <sheet name="Paramètres" sheetId="1" state="hidden" r:id="rId1"/>
    <sheet name="Estimation des coûts" sheetId="2" r:id="rId2"/>
  </sheets>
  <definedNames>
    <definedName name="ListeNombreVannes">NombreVannes[Nombre de vannes]</definedName>
    <definedName name="_xlnm.Print_Area" localSheetId="1">'Estimation des coûts'!$A$1:$D$22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20" i="1"/>
  <c r="B15" i="1"/>
  <c r="B19" i="1"/>
  <c r="B24" i="1" l="1"/>
  <c r="B28" i="1" s="1"/>
  <c r="B32" i="1" s="1"/>
  <c r="B18" i="1"/>
  <c r="B19" i="2" s="1"/>
  <c r="B14" i="1" l="1"/>
  <c r="B22" i="1" l="1"/>
  <c r="B20" i="2" s="1"/>
  <c r="B21" i="2" s="1"/>
</calcChain>
</file>

<file path=xl/sharedStrings.xml><?xml version="1.0" encoding="utf-8"?>
<sst xmlns="http://schemas.openxmlformats.org/spreadsheetml/2006/main" count="34" uniqueCount="32">
  <si>
    <t>Type de logements</t>
  </si>
  <si>
    <t>IDC</t>
  </si>
  <si>
    <t>Minérgie</t>
  </si>
  <si>
    <t>Année 2000</t>
  </si>
  <si>
    <t>Avant année 1990</t>
  </si>
  <si>
    <t>Paramètre pour le simulateur</t>
  </si>
  <si>
    <t>Coûts</t>
  </si>
  <si>
    <t>Coûts fixe par logement (programme équiwatt)</t>
  </si>
  <si>
    <t>Coûts par vanne (programme équiwatt)</t>
  </si>
  <si>
    <t>Coûts fixe par logement (prix du marché)</t>
  </si>
  <si>
    <t>Coûts par vanne (prix du marché)</t>
  </si>
  <si>
    <t>Subvention</t>
  </si>
  <si>
    <t>Campagne "Vannes programmables"</t>
  </si>
  <si>
    <t>Surface du logements (m2)</t>
  </si>
  <si>
    <t>Type de logement</t>
  </si>
  <si>
    <t>Nombre de vannes thermostatiques à remplacer</t>
  </si>
  <si>
    <t>Veuillez renseigner les champs en jaune suivants:</t>
  </si>
  <si>
    <t>Coûts (CHF TTC)</t>
  </si>
  <si>
    <t xml:space="preserve">Part d'économies d'énergie </t>
  </si>
  <si>
    <t>Coût moyen de l'énergie</t>
  </si>
  <si>
    <t>Economies annuelle financière</t>
  </si>
  <si>
    <t>Economies annuelles</t>
  </si>
  <si>
    <t>Consommation annuelle</t>
  </si>
  <si>
    <t>Estimation des coûts (prix du marché)</t>
  </si>
  <si>
    <t>Estimation des coûts (Campagne équiwatt)</t>
  </si>
  <si>
    <t>Retour sur investissement (Campagne équiwatt)</t>
  </si>
  <si>
    <t>Pour votre logements</t>
  </si>
  <si>
    <t>Ce calculateur permet d'estimer les coûts de la Campagne "Vannes programmables" d'équiwatt. Les résultats obtenus restent une estimation et ne peuvent en aucun cas être considérés comme une offre contractuelle. Pour connaître les coûts réels par rapport à votre situation, inscrivez-vous à la Campagne et demandez une offre à notre Partenaire.</t>
  </si>
  <si>
    <t>Nombre de vannes</t>
  </si>
  <si>
    <t>Construction nouvelle moins de 5ans</t>
  </si>
  <si>
    <t>Rénovaton récente moins de 5ans</t>
  </si>
  <si>
    <r>
      <rPr>
        <sz val="11"/>
        <color theme="1"/>
        <rFont val="Calibri"/>
        <family val="2"/>
        <scheme val="minor"/>
      </rPr>
      <t>*</t>
    </r>
    <r>
      <rPr>
        <sz val="9"/>
        <color theme="1"/>
        <rFont val="Calibri"/>
        <family val="2"/>
        <scheme val="minor"/>
      </rPr>
      <t xml:space="preserve"> Le retour sur investissement indiqué est valable pour les logements avec compteur de chauffage individuel. Dans le cas de compteurs partagés, le retour sur investissement sera plus long si les autres logements ne sont pas équipés de vannes programmables.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</si>
</sst>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CHF&quot;_-;\-* #,##0.00\ &quot;CHF&quot;_-;_-* &quot;-&quot;??\ &quot;CHF&quot;_-;_-@_-"/>
    <numFmt numFmtId="164" formatCode="0\ &quot;kWh/m2&quot;"/>
    <numFmt numFmtId="166" formatCode="0,###\ &quot;kWh&quot;"/>
    <numFmt numFmtId="167" formatCode="0.0000\ &quot;CHF/kWh&quot;"/>
    <numFmt numFmtId="168" formatCode="0\ &quot;m2&quot;"/>
    <numFmt numFmtId="170" formatCode="0.0\ &quot;ans*&quot;"/>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i/>
      <sz val="11"/>
      <color theme="1"/>
      <name val="Calibri"/>
      <family val="2"/>
      <scheme val="minor"/>
    </font>
    <font>
      <sz val="9"/>
      <color theme="1"/>
      <name val="Calibri"/>
      <family val="2"/>
      <scheme val="minor"/>
    </font>
    <font>
      <sz val="8"/>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1" xfId="0" applyFont="1" applyBorder="1"/>
    <xf numFmtId="0" fontId="0" fillId="0" borderId="1" xfId="0" applyBorder="1" applyAlignment="1">
      <alignment horizontal="left"/>
    </xf>
    <xf numFmtId="164" fontId="0" fillId="0" borderId="1" xfId="0" applyNumberFormat="1" applyBorder="1"/>
    <xf numFmtId="0" fontId="3" fillId="0" borderId="0" xfId="0" applyFont="1"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1" xfId="0" applyBorder="1"/>
    <xf numFmtId="0" fontId="2" fillId="3" borderId="1" xfId="0" applyFont="1" applyFill="1" applyBorder="1"/>
    <xf numFmtId="0" fontId="0" fillId="0" borderId="2" xfId="0" applyBorder="1" applyAlignment="1"/>
    <xf numFmtId="44" fontId="0" fillId="0" borderId="1" xfId="1" applyFont="1" applyBorder="1"/>
    <xf numFmtId="166" fontId="0" fillId="0" borderId="1" xfId="0" applyNumberFormat="1" applyBorder="1"/>
    <xf numFmtId="9" fontId="0" fillId="0" borderId="1" xfId="0" applyNumberFormat="1" applyBorder="1"/>
    <xf numFmtId="167" fontId="0" fillId="0" borderId="1" xfId="1" applyNumberFormat="1" applyFont="1" applyBorder="1"/>
    <xf numFmtId="0" fontId="4" fillId="3" borderId="1" xfId="0" applyFont="1" applyFill="1" applyBorder="1"/>
    <xf numFmtId="0" fontId="0" fillId="2" borderId="1" xfId="0" applyFill="1" applyBorder="1" applyAlignment="1" applyProtection="1">
      <alignment horizontal="center" vertical="center"/>
      <protection locked="0"/>
    </xf>
    <xf numFmtId="168" fontId="0" fillId="2" borderId="1" xfId="0" applyNumberFormat="1" applyFill="1" applyBorder="1" applyAlignment="1" applyProtection="1">
      <alignment horizontal="center" vertical="center"/>
      <protection locked="0"/>
    </xf>
    <xf numFmtId="0" fontId="3" fillId="0" borderId="0" xfId="0" applyFont="1" applyAlignment="1">
      <alignment horizontal="center" vertical="top"/>
    </xf>
    <xf numFmtId="0" fontId="0" fillId="2" borderId="1" xfId="0" applyFill="1" applyBorder="1" applyAlignment="1" applyProtection="1">
      <alignment horizontal="center" vertical="center"/>
      <protection locked="0"/>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6" fillId="0" borderId="5" xfId="0" applyFont="1" applyBorder="1" applyAlignment="1">
      <alignment horizontal="left" vertical="top" wrapText="1"/>
    </xf>
    <xf numFmtId="0" fontId="6" fillId="0" borderId="0" xfId="0" applyFont="1" applyAlignment="1">
      <alignment horizontal="left" vertical="top" wrapText="1"/>
    </xf>
    <xf numFmtId="44" fontId="7" fillId="0" borderId="1" xfId="0" applyNumberFormat="1" applyFont="1" applyBorder="1"/>
    <xf numFmtId="44" fontId="8" fillId="0" borderId="1" xfId="0" applyNumberFormat="1" applyFont="1" applyBorder="1"/>
    <xf numFmtId="170" fontId="8" fillId="4" borderId="1" xfId="2" applyNumberFormat="1" applyFont="1" applyFill="1" applyBorder="1"/>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ables/table1.xml><?xml version="1.0" encoding="utf-8"?>
<table xmlns="http://schemas.openxmlformats.org/spreadsheetml/2006/main" id="1" name="NombreVannes" displayName="NombreVannes" ref="A34:A64" totalsRowShown="0">
  <autoFilter ref="A34:A64"/>
  <tableColumns count="1">
    <tableColumn id="1" name="Nombre de vannes"/>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topLeftCell="A8" workbookViewId="0">
      <selection activeCell="B15" sqref="B15"/>
    </sheetView>
  </sheetViews>
  <sheetFormatPr baseColWidth="10" defaultRowHeight="15" x14ac:dyDescent="0.25"/>
  <cols>
    <col min="1" max="1" width="49.28515625" customWidth="1"/>
    <col min="2" max="2" width="17" customWidth="1"/>
  </cols>
  <sheetData>
    <row r="1" spans="1:2" x14ac:dyDescent="0.25">
      <c r="A1" t="s">
        <v>5</v>
      </c>
    </row>
    <row r="6" spans="1:2" x14ac:dyDescent="0.25">
      <c r="A6" s="1" t="s">
        <v>0</v>
      </c>
      <c r="B6" s="1" t="s">
        <v>1</v>
      </c>
    </row>
    <row r="7" spans="1:2" x14ac:dyDescent="0.25">
      <c r="A7" s="2" t="s">
        <v>2</v>
      </c>
      <c r="B7" s="3">
        <v>50</v>
      </c>
    </row>
    <row r="8" spans="1:2" x14ac:dyDescent="0.25">
      <c r="A8" s="2" t="s">
        <v>29</v>
      </c>
      <c r="B8" s="3">
        <v>75</v>
      </c>
    </row>
    <row r="9" spans="1:2" x14ac:dyDescent="0.25">
      <c r="A9" s="2" t="s">
        <v>30</v>
      </c>
      <c r="B9" s="3">
        <v>125</v>
      </c>
    </row>
    <row r="10" spans="1:2" x14ac:dyDescent="0.25">
      <c r="A10" s="2" t="s">
        <v>3</v>
      </c>
      <c r="B10" s="3">
        <v>175</v>
      </c>
    </row>
    <row r="11" spans="1:2" x14ac:dyDescent="0.25">
      <c r="A11" s="2" t="s">
        <v>4</v>
      </c>
      <c r="B11" s="3">
        <v>225</v>
      </c>
    </row>
    <row r="14" spans="1:2" x14ac:dyDescent="0.25">
      <c r="A14" s="7" t="s">
        <v>6</v>
      </c>
      <c r="B14" s="10">
        <f>ROUNDUP(SUM(B15:B16),-1)</f>
        <v>1000</v>
      </c>
    </row>
    <row r="15" spans="1:2" x14ac:dyDescent="0.25">
      <c r="A15" s="7" t="s">
        <v>7</v>
      </c>
      <c r="B15" s="10">
        <f>(157.8+16.33+24.5+49)*(1-0.15)*1.077</f>
        <v>226.69288349999999</v>
      </c>
    </row>
    <row r="16" spans="1:2" x14ac:dyDescent="0.25">
      <c r="A16" s="7" t="s">
        <v>8</v>
      </c>
      <c r="B16" s="10">
        <f>((76.59+16.33)*('Estimation des coûts'!$B$14-1))*(1-0.15)*1.077</f>
        <v>765.57252599999993</v>
      </c>
    </row>
    <row r="18" spans="1:2" x14ac:dyDescent="0.25">
      <c r="A18" s="7" t="s">
        <v>6</v>
      </c>
      <c r="B18" s="10">
        <f>ROUNDUP(SUM(B19:B20),-1)</f>
        <v>1170</v>
      </c>
    </row>
    <row r="19" spans="1:2" x14ac:dyDescent="0.25">
      <c r="A19" s="7" t="s">
        <v>9</v>
      </c>
      <c r="B19" s="10">
        <f>(157.8+16.33+24.5+49)*1.077</f>
        <v>266.69750999999997</v>
      </c>
    </row>
    <row r="20" spans="1:2" x14ac:dyDescent="0.25">
      <c r="A20" s="7" t="s">
        <v>10</v>
      </c>
      <c r="B20" s="10">
        <f>((76.59+16.33)*('Estimation des coûts'!$B$14-1))*1.077</f>
        <v>900.67355999999995</v>
      </c>
    </row>
    <row r="22" spans="1:2" x14ac:dyDescent="0.25">
      <c r="A22" s="7" t="s">
        <v>11</v>
      </c>
      <c r="B22" s="10">
        <f>MIN(B14*0.5,400)</f>
        <v>400</v>
      </c>
    </row>
    <row r="24" spans="1:2" x14ac:dyDescent="0.25">
      <c r="A24" s="7" t="s">
        <v>22</v>
      </c>
      <c r="B24" s="11">
        <f>IFERROR(INDEX($B$7:$B$11,MATCH('Estimation des coûts'!$B$12,$A$7:$A$11,0))*'Estimation des coûts'!B10,0)</f>
        <v>36000</v>
      </c>
    </row>
    <row r="26" spans="1:2" x14ac:dyDescent="0.25">
      <c r="A26" s="7" t="s">
        <v>18</v>
      </c>
      <c r="B26" s="12">
        <v>0.08</v>
      </c>
    </row>
    <row r="28" spans="1:2" x14ac:dyDescent="0.25">
      <c r="A28" s="7" t="s">
        <v>21</v>
      </c>
      <c r="B28" s="11">
        <f>B26*B24</f>
        <v>2880</v>
      </c>
    </row>
    <row r="30" spans="1:2" x14ac:dyDescent="0.25">
      <c r="A30" s="7" t="s">
        <v>19</v>
      </c>
      <c r="B30" s="13">
        <v>0.11248224999999998</v>
      </c>
    </row>
    <row r="32" spans="1:2" x14ac:dyDescent="0.25">
      <c r="A32" s="7" t="s">
        <v>20</v>
      </c>
      <c r="B32" s="10">
        <f>B28*B30</f>
        <v>323.94887999999992</v>
      </c>
    </row>
    <row r="34" spans="1:1" x14ac:dyDescent="0.25">
      <c r="A34" t="s">
        <v>28</v>
      </c>
    </row>
    <row r="35" spans="1:1" x14ac:dyDescent="0.25">
      <c r="A35">
        <v>1</v>
      </c>
    </row>
    <row r="36" spans="1:1" x14ac:dyDescent="0.25">
      <c r="A36">
        <v>2</v>
      </c>
    </row>
    <row r="37" spans="1:1" x14ac:dyDescent="0.25">
      <c r="A37">
        <v>3</v>
      </c>
    </row>
    <row r="38" spans="1:1" x14ac:dyDescent="0.25">
      <c r="A38">
        <v>4</v>
      </c>
    </row>
    <row r="39" spans="1:1" x14ac:dyDescent="0.25">
      <c r="A39">
        <v>5</v>
      </c>
    </row>
    <row r="40" spans="1:1" x14ac:dyDescent="0.25">
      <c r="A40">
        <v>6</v>
      </c>
    </row>
    <row r="41" spans="1:1" x14ac:dyDescent="0.25">
      <c r="A41">
        <v>7</v>
      </c>
    </row>
    <row r="42" spans="1:1" x14ac:dyDescent="0.25">
      <c r="A42">
        <v>8</v>
      </c>
    </row>
    <row r="43" spans="1:1" x14ac:dyDescent="0.25">
      <c r="A43">
        <v>9</v>
      </c>
    </row>
    <row r="44" spans="1:1" x14ac:dyDescent="0.25">
      <c r="A44">
        <v>10</v>
      </c>
    </row>
    <row r="45" spans="1:1" x14ac:dyDescent="0.25">
      <c r="A45">
        <v>11</v>
      </c>
    </row>
    <row r="46" spans="1:1" x14ac:dyDescent="0.25">
      <c r="A46">
        <v>12</v>
      </c>
    </row>
    <row r="47" spans="1:1" x14ac:dyDescent="0.25">
      <c r="A47">
        <v>13</v>
      </c>
    </row>
    <row r="48" spans="1:1" x14ac:dyDescent="0.25">
      <c r="A48">
        <v>14</v>
      </c>
    </row>
    <row r="49" spans="1:1" x14ac:dyDescent="0.25">
      <c r="A49">
        <v>15</v>
      </c>
    </row>
    <row r="50" spans="1:1" x14ac:dyDescent="0.25">
      <c r="A50">
        <v>16</v>
      </c>
    </row>
    <row r="51" spans="1:1" x14ac:dyDescent="0.25">
      <c r="A51">
        <v>17</v>
      </c>
    </row>
    <row r="52" spans="1:1" x14ac:dyDescent="0.25">
      <c r="A52">
        <v>18</v>
      </c>
    </row>
    <row r="53" spans="1:1" x14ac:dyDescent="0.25">
      <c r="A53">
        <v>19</v>
      </c>
    </row>
    <row r="54" spans="1:1" x14ac:dyDescent="0.25">
      <c r="A54">
        <v>20</v>
      </c>
    </row>
    <row r="55" spans="1:1" x14ac:dyDescent="0.25">
      <c r="A55">
        <v>21</v>
      </c>
    </row>
    <row r="56" spans="1:1" x14ac:dyDescent="0.25">
      <c r="A56">
        <v>22</v>
      </c>
    </row>
    <row r="57" spans="1:1" x14ac:dyDescent="0.25">
      <c r="A57">
        <v>23</v>
      </c>
    </row>
    <row r="58" spans="1:1" x14ac:dyDescent="0.25">
      <c r="A58">
        <v>24</v>
      </c>
    </row>
    <row r="59" spans="1:1" x14ac:dyDescent="0.25">
      <c r="A59">
        <v>25</v>
      </c>
    </row>
    <row r="60" spans="1:1" x14ac:dyDescent="0.25">
      <c r="A60">
        <v>26</v>
      </c>
    </row>
    <row r="61" spans="1:1" x14ac:dyDescent="0.25">
      <c r="A61">
        <v>27</v>
      </c>
    </row>
    <row r="62" spans="1:1" x14ac:dyDescent="0.25">
      <c r="A62">
        <v>28</v>
      </c>
    </row>
    <row r="63" spans="1:1" x14ac:dyDescent="0.25">
      <c r="A63">
        <v>29</v>
      </c>
    </row>
    <row r="64" spans="1:1" x14ac:dyDescent="0.25">
      <c r="A64">
        <v>30</v>
      </c>
    </row>
  </sheetData>
  <sheetProtection algorithmName="SHA-512" hashValue="cvkUX3+mhIAufMheC4m0306aDfwOrWUQgT0MGTHjhah13VvqcsmOCk85ZictO1N/vg76m9X7B1RG/jGsNDFWiw==" saltValue="ozV0k8FO7ufmzokezBv2BA==" spinCount="100000" sheet="1" objects="1" scenarios="1" selectLockedCells="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tabSelected="1" showRuler="0" view="pageLayout" zoomScaleNormal="100" workbookViewId="0">
      <selection activeCell="B10" sqref="B10"/>
    </sheetView>
  </sheetViews>
  <sheetFormatPr baseColWidth="10" defaultColWidth="0" defaultRowHeight="15" zeroHeight="1" x14ac:dyDescent="0.25"/>
  <cols>
    <col min="1" max="1" width="44.140625" customWidth="1"/>
    <col min="2" max="2" width="31.140625" customWidth="1"/>
    <col min="3" max="4" width="11.42578125" customWidth="1"/>
    <col min="5" max="5" width="2.85546875" customWidth="1"/>
    <col min="6" max="6" width="0" hidden="1" customWidth="1"/>
    <col min="7" max="16384" width="11.42578125" hidden="1"/>
  </cols>
  <sheetData>
    <row r="1" spans="1:6" ht="31.5" customHeight="1" x14ac:dyDescent="0.25">
      <c r="A1" s="17" t="s">
        <v>12</v>
      </c>
      <c r="B1" s="17"/>
      <c r="C1" s="17"/>
      <c r="D1" s="17"/>
      <c r="E1" s="4"/>
      <c r="F1" s="4"/>
    </row>
    <row r="2" spans="1:6" ht="15" customHeight="1" x14ac:dyDescent="0.25">
      <c r="A2" s="21" t="s">
        <v>27</v>
      </c>
      <c r="B2" s="21"/>
      <c r="C2" s="21"/>
      <c r="D2" s="21"/>
      <c r="E2" s="5"/>
      <c r="F2" s="5"/>
    </row>
    <row r="3" spans="1:6" x14ac:dyDescent="0.25">
      <c r="A3" s="21"/>
      <c r="B3" s="21"/>
      <c r="C3" s="21"/>
      <c r="D3" s="21"/>
      <c r="E3" s="5"/>
      <c r="F3" s="5"/>
    </row>
    <row r="4" spans="1:6" x14ac:dyDescent="0.25">
      <c r="A4" s="21"/>
      <c r="B4" s="21"/>
      <c r="C4" s="21"/>
      <c r="D4" s="21"/>
      <c r="E4" s="5"/>
      <c r="F4" s="5"/>
    </row>
    <row r="5" spans="1:6" x14ac:dyDescent="0.25">
      <c r="A5" s="21"/>
      <c r="B5" s="21"/>
      <c r="C5" s="21"/>
      <c r="D5" s="21"/>
      <c r="E5" s="5"/>
      <c r="F5" s="5"/>
    </row>
    <row r="6" spans="1:6" x14ac:dyDescent="0.25">
      <c r="A6" s="21"/>
      <c r="B6" s="21"/>
      <c r="C6" s="21"/>
      <c r="D6" s="21"/>
      <c r="E6" s="5"/>
      <c r="F6" s="5"/>
    </row>
    <row r="7" spans="1:6" x14ac:dyDescent="0.25"/>
    <row r="8" spans="1:6" x14ac:dyDescent="0.25">
      <c r="A8" t="s">
        <v>16</v>
      </c>
    </row>
    <row r="9" spans="1:6" x14ac:dyDescent="0.25"/>
    <row r="10" spans="1:6" x14ac:dyDescent="0.25">
      <c r="A10" s="9" t="s">
        <v>13</v>
      </c>
      <c r="B10" s="16">
        <v>160</v>
      </c>
    </row>
    <row r="11" spans="1:6" ht="4.5" customHeight="1" x14ac:dyDescent="0.25">
      <c r="C11" s="6"/>
    </row>
    <row r="12" spans="1:6" x14ac:dyDescent="0.25">
      <c r="A12" s="9" t="s">
        <v>14</v>
      </c>
      <c r="B12" s="15" t="s">
        <v>4</v>
      </c>
    </row>
    <row r="13" spans="1:6" ht="5.25" customHeight="1" x14ac:dyDescent="0.25">
      <c r="C13" s="6"/>
    </row>
    <row r="14" spans="1:6" ht="15" customHeight="1" x14ac:dyDescent="0.25">
      <c r="A14" s="19" t="s">
        <v>15</v>
      </c>
      <c r="B14" s="18">
        <v>10</v>
      </c>
    </row>
    <row r="15" spans="1:6" x14ac:dyDescent="0.25">
      <c r="A15" s="20"/>
      <c r="B15" s="18"/>
    </row>
    <row r="16" spans="1:6" x14ac:dyDescent="0.25"/>
    <row r="17" spans="1:2" x14ac:dyDescent="0.25"/>
    <row r="18" spans="1:2" x14ac:dyDescent="0.25">
      <c r="A18" s="14" t="s">
        <v>17</v>
      </c>
      <c r="B18" s="8" t="s">
        <v>26</v>
      </c>
    </row>
    <row r="19" spans="1:2" ht="15.75" x14ac:dyDescent="0.25">
      <c r="A19" s="8" t="s">
        <v>23</v>
      </c>
      <c r="B19" s="24">
        <f>Paramètres!$B$18</f>
        <v>1170</v>
      </c>
    </row>
    <row r="20" spans="1:2" ht="15.75" x14ac:dyDescent="0.25">
      <c r="A20" s="8" t="s">
        <v>24</v>
      </c>
      <c r="B20" s="25">
        <f>Paramètres!$B$14-Paramètres!$B$22</f>
        <v>600</v>
      </c>
    </row>
    <row r="21" spans="1:2" ht="15.75" x14ac:dyDescent="0.25">
      <c r="A21" s="8" t="s">
        <v>25</v>
      </c>
      <c r="B21" s="26">
        <f>B20/Paramètres!$B$32</f>
        <v>1.8521440790287658</v>
      </c>
    </row>
    <row r="22" spans="1:2" ht="18" customHeight="1" x14ac:dyDescent="0.25">
      <c r="A22" s="22" t="s">
        <v>31</v>
      </c>
      <c r="B22" s="22"/>
    </row>
    <row r="23" spans="1:2" ht="24" customHeight="1" x14ac:dyDescent="0.25">
      <c r="A23" s="23"/>
      <c r="B23" s="23"/>
    </row>
  </sheetData>
  <sheetProtection algorithmName="SHA-512" hashValue="nyEl6rbZc7mcLqyexVund84XlrOdIbz2d3ELwjrUycMIAC/wK76AciXeTeFQ6fEq38GY4p0v0jTViU1HVVjKtQ==" saltValue="VQiYkLlf/Pp1YX0bQghjzA==" spinCount="100000" sheet="1" objects="1" scenarios="1" selectLockedCells="1"/>
  <mergeCells count="5">
    <mergeCell ref="A1:D1"/>
    <mergeCell ref="B14:B15"/>
    <mergeCell ref="A14:A15"/>
    <mergeCell ref="A2:D6"/>
    <mergeCell ref="A22:B23"/>
  </mergeCells>
  <dataValidations count="2">
    <dataValidation type="decimal" operator="greaterThan" allowBlank="1" showInputMessage="1" showErrorMessage="1" errorTitle="Erreur" error="Veuillez entrer une valeur supérieure à 0 !" sqref="B10">
      <formula1>0</formula1>
    </dataValidation>
    <dataValidation type="list" operator="greaterThan" allowBlank="1" showInputMessage="1" showErrorMessage="1" errorTitle="Erreur" error="Veuillez entrer une valeur supérieure à 0 !" sqref="B14:B15">
      <formula1>ListeNombreVannes</formula1>
    </dataValidation>
  </dataValidations>
  <pageMargins left="0.7" right="0.7" top="0.75" bottom="0.75" header="0.3" footer="0.3"/>
  <pageSetup paperSize="9" scale="89" orientation="portrait" r:id="rId1"/>
  <headerFooter>
    <oddHeader>&amp;L&amp;G&amp;R&amp;G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Paramètres!$A$7:$A$11</xm:f>
          </x14:formula1>
          <xm:sqref>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Paramètres</vt:lpstr>
      <vt:lpstr>Estimation des coûts</vt:lpstr>
      <vt:lpstr>ListeNombreVannes</vt:lpstr>
      <vt:lpstr>'Estimation des coûts'!Zone_d_impression</vt:lpstr>
    </vt:vector>
  </TitlesOfParts>
  <Company>Ville de Lausanne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Pilloud Damien</dc:creator>
  <cp:lastModifiedBy>Pilloud Damien</cp:lastModifiedBy>
  <dcterms:created xsi:type="dcterms:W3CDTF">2022-10-25T12:22:45Z</dcterms:created>
  <dcterms:modified xsi:type="dcterms:W3CDTF">2022-11-02T14:33:01Z</dcterms:modified>
</cp:coreProperties>
</file>